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<sst xmlns="http://schemas.openxmlformats.org/spreadsheetml/2006/main" count="73" uniqueCount="33">
  <si>
    <t>Date of solving the paper</t>
  </si>
  <si>
    <t>Schedule</t>
  </si>
  <si>
    <t>#Paper number</t>
  </si>
  <si>
    <t>Paper name in the table  
Please follow this order to solve</t>
  </si>
  <si>
    <t>Paper level</t>
  </si>
  <si>
    <t>Marks scored</t>
  </si>
  <si>
    <t>Percent(%)</t>
  </si>
  <si>
    <t>Wrong answer numbers</t>
  </si>
  <si>
    <t>Weak topic findings from this paper</t>
  </si>
  <si>
    <t>Week 1</t>
  </si>
  <si>
    <t xml:space="preserve">Easy </t>
  </si>
  <si>
    <t>Week 2</t>
  </si>
  <si>
    <t>Week 3</t>
  </si>
  <si>
    <t>Week 4</t>
  </si>
  <si>
    <t>Week 5</t>
  </si>
  <si>
    <t>Week 6</t>
  </si>
  <si>
    <t>Medium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</si>
  <si>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</si>
  <si>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</si>
  <si>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</si>
  <si>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</si>
  <si>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</si>
  <si>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</si>
  <si>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</si>
  <si>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</si>
  <si>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</si>
  <si>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</si>
  <si>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Hard</t>
  </si>
  <si>
    <t>Week 17</t>
  </si>
  <si>
    <t>Week 18</t>
  </si>
  <si>
    <t>Week 19</t>
  </si>
  <si>
    <t>Week 20</t>
  </si>
  <si>
    <t>Week 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</si>
</sst>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4.0"/>
      <color theme="1"/>
      <name val="Arial"/>
    </font>
    <font>
      <b/>
      <u/>
      <sz val="14.0"/>
      <color theme="1"/>
      <name val="Arial"/>
    </font>
    <font>
      <color theme="1"/>
      <name val="Arial"/>
    </font>
    <font>
      <b/>
      <color theme="1"/>
      <name val="Arial"/>
    </font>
    <font>
      <sz val="11.0"/>
      <color rgb="FFFFFFFF"/>
      <name val="Arial"/>
    </font>
    <font>
      <u/>
      <sz val="11.0"/>
      <color rgb="FF1155CC"/>
      <name val="Arial"/>
    </font>
    <font>
      <sz val="11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  <fill>
      <patternFill patternType="solid">
        <fgColor rgb="FF3C78D8"/>
        <bgColor rgb="FF3C78D8"/>
      </patternFill>
    </fill>
    <fill>
      <patternFill patternType="solid">
        <fgColor rgb="FFF1C232"/>
        <bgColor rgb="FFF1C232"/>
      </patternFill>
    </fill>
    <fill>
      <patternFill patternType="solid">
        <fgColor rgb="FFCC4125"/>
        <bgColor rgb="FFCC4125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2" fontId="3" numFmtId="0" xfId="0" applyFont="1"/>
    <xf borderId="0" fillId="3" fontId="3" numFmtId="0" xfId="0" applyFill="1" applyFont="1"/>
    <xf borderId="0" fillId="0" fontId="4" numFmtId="0" xfId="0" applyAlignment="1" applyFont="1">
      <alignment horizontal="center" vertical="bottom"/>
    </xf>
    <xf borderId="0" fillId="4" fontId="5" numFmtId="0" xfId="0" applyAlignment="1" applyFill="1" applyFont="1">
      <alignment horizontal="center" shrinkToFit="0" wrapText="1"/>
    </xf>
    <xf borderId="0" fillId="3" fontId="6" numFmtId="0" xfId="0" applyAlignment="1" applyFont="1">
      <alignment horizontal="center" shrinkToFit="0" wrapText="1"/>
    </xf>
    <xf borderId="0" fillId="3" fontId="7" numFmtId="0" xfId="0" applyAlignment="1" applyFont="1">
      <alignment horizontal="center" shrinkToFit="0" wrapText="1"/>
    </xf>
    <xf borderId="0" fillId="0" fontId="3" numFmtId="0" xfId="0" applyAlignment="1" applyFont="1">
      <alignment vertical="bottom"/>
    </xf>
    <xf borderId="0" fillId="5" fontId="5" numFmtId="0" xfId="0" applyAlignment="1" applyFill="1" applyFont="1">
      <alignment horizontal="center" shrinkToFit="0" wrapText="1"/>
    </xf>
    <xf borderId="0" fillId="6" fontId="5" numFmtId="0" xfId="0" applyAlignment="1" applyFill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45.1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/>
      <c r="B2" s="5" t="s">
        <v>9</v>
      </c>
      <c r="C2" s="6">
        <v>26.0</v>
      </c>
      <c r="D2" s="7" t="str">
        <f>HYPERLINK("https://piacademy.co.uk/pre-11-plus-paper/dulwich-college-8-plus-english-sample-questions/","Dulwich College – 8 Plus English Sample Questions")</f>
        <v>Dulwich College – 8 Plus English Sample Questions</v>
      </c>
      <c r="E2" s="8" t="s">
        <v>10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"/>
      <c r="B3" s="9"/>
      <c r="C3" s="6">
        <v>6.0</v>
      </c>
      <c r="D3" s="7" t="str">
        <f>HYPERLINK("https://piacademy.co.uk/pre-11-plus-paper/magdalen-college-school-8-plus-maths-past-paper/","Magdalen College School – 8 Plus Maths Past paper")</f>
        <v>Magdalen College School – 8 Plus Maths Past paper</v>
      </c>
      <c r="E3" s="8" t="s">
        <v>10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4"/>
      <c r="B4" s="5" t="s">
        <v>11</v>
      </c>
      <c r="C4" s="6">
        <v>29.0</v>
      </c>
      <c r="D4" s="7" t="str">
        <f>HYPERLINK("https://piacademy.co.uk/pre-11-plus-paper/magdalen-college-school-8-plus-english-exam-paper/","Magdalen College School – 8 Plus English Exam Paper")</f>
        <v>Magdalen College School – 8 Plus English Exam Paper</v>
      </c>
      <c r="E4" s="8" t="s">
        <v>10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4"/>
      <c r="B5" s="9"/>
      <c r="C5" s="6">
        <v>3.0</v>
      </c>
      <c r="D5" s="7" t="str">
        <f>HYPERLINK("https://piacademy.co.uk/pre-11-plus-paper/kings-college-school-8-plus-maths-specimen-paper/","King’s College School – 8 Plus Maths Specimen Paper")</f>
        <v>King’s College School – 8 Plus Maths Specimen Paper</v>
      </c>
      <c r="E5" s="8" t="s">
        <v>10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"/>
      <c r="B6" s="5" t="s">
        <v>12</v>
      </c>
      <c r="C6" s="6">
        <v>25.0</v>
      </c>
      <c r="D6" s="7" t="str">
        <f>HYPERLINK("https://piacademy.co.uk/pre-11-plus-paper/kings-college-school-8-plus-english-specimen-paper/","King’s College School – 8 Plus English Specimen Paper")</f>
        <v>King’s College School – 8 Plus English Specimen Paper</v>
      </c>
      <c r="E6" s="8" t="s">
        <v>10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4"/>
      <c r="B7" s="9"/>
      <c r="C7" s="6">
        <v>4.0</v>
      </c>
      <c r="D7" s="7" t="str">
        <f>HYPERLINK("https://piacademy.co.uk/pre-11-plus-paper/solihull-school-8-plus-maths-practice-paper-1/","Solihull School – 8 Plus Maths Practice Paper 1")</f>
        <v>Solihull School – 8 Plus Maths Practice Paper 1</v>
      </c>
      <c r="E7" s="8" t="s">
        <v>10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"/>
      <c r="B8" s="5" t="s">
        <v>13</v>
      </c>
      <c r="C8" s="6">
        <v>27.0</v>
      </c>
      <c r="D8" s="7" t="str">
        <f>HYPERLINK("https://piacademy.co.uk/pre-11-plus-paper/solihull-school-8-plus-english-sample-paper-1/","Solihull School – 8 Plus English Sample Paper 1")</f>
        <v>Solihull School – 8 Plus English Sample Paper 1</v>
      </c>
      <c r="E8" s="8" t="s">
        <v>10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9"/>
      <c r="C9" s="6">
        <v>5.0</v>
      </c>
      <c r="D9" s="7" t="str">
        <f>HYPERLINK("https://piacademy.co.uk/pre-11-plus-paper/solihull-school-8-plus-maths-practice-paper-2/","Solihull School – 8 Plus Maths Practice Paper 2")</f>
        <v>Solihull School – 8 Plus Maths Practice Paper 2</v>
      </c>
      <c r="E9" s="8" t="s">
        <v>10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"/>
      <c r="B10" s="5" t="s">
        <v>14</v>
      </c>
      <c r="C10" s="6">
        <v>28.0</v>
      </c>
      <c r="D10" s="7" t="str">
        <f>HYPERLINK("https://piacademy.co.uk/pre-11-plus-paper/solihull-school-8-plus-english-sample-paper-2/","Solihull School – 8 Plus English Sample Paper 2")</f>
        <v>Solihull School – 8 Plus English Sample Paper 2</v>
      </c>
      <c r="E10" s="8" t="s">
        <v>10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"/>
      <c r="B11" s="9"/>
      <c r="C11" s="6">
        <v>30.0</v>
      </c>
      <c r="D11" s="7" t="str">
        <f>HYPERLINK("https://piacademy.co.uk/pre-11-plus-paper/westminster-cathedral-choir-school-8-plus-specimen-english-paper-1/","Westminster Cathedral Choir School – 8 Plus Specimen English Paper 1")</f>
        <v>Westminster Cathedral Choir School – 8 Plus Specimen English Paper 1</v>
      </c>
      <c r="E11" s="8" t="s">
        <v>10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"/>
      <c r="B12" s="5" t="s">
        <v>15</v>
      </c>
      <c r="C12" s="6">
        <v>31.0</v>
      </c>
      <c r="D12" s="7" t="str">
        <f>HYPERLINK("https://piacademy.co.uk/pre-11-plus-paper/westminster-cathedral-choir-school-8-plus-specimen-english-paper-2/","Westminster Cathedral Choir School – 8 Plus Specimen English Paper 2")</f>
        <v>Westminster Cathedral Choir School – 8 Plus Specimen English Paper 2</v>
      </c>
      <c r="E12" s="8" t="s">
        <v>10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"/>
      <c r="B13" s="9"/>
      <c r="C13" s="10">
        <v>13.0</v>
      </c>
      <c r="D13" s="7" t="str">
        <f>HYPERLINK("https://piacademy.co.uk/pre-11-plus-paper/magdalen-college-school-9-plus-maths-practice-paper/","Magdalen College School – 9 Plus Maths Practice Paper")</f>
        <v>Magdalen College School – 9 Plus Maths Practice Paper</v>
      </c>
      <c r="E13" s="8" t="s">
        <v>16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"/>
      <c r="B14" s="5" t="s">
        <v>17</v>
      </c>
      <c r="C14" s="10">
        <v>38.0</v>
      </c>
      <c r="D14" s="7" t="str">
        <f>HYPERLINK("https://piacademy.co.uk/pre-11-plus-paper/magdalen-college-school-9-plus-english-entrance-exam-paper/","Magdalen College School – 9 Plus English Entrance Exam Paper")</f>
        <v>Magdalen College School – 9 Plus English Entrance Exam Paper</v>
      </c>
      <c r="E14" s="8" t="s">
        <v>16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9"/>
      <c r="C15" s="10">
        <v>34.0</v>
      </c>
      <c r="D15" s="7" t="str">
        <f>HYPERLINK("https://piacademy.co.uk/pre-11-plus-paper/kings-college-school-9-plus-english-practice-paper-2015/","King’s College School – 9 Plus English Practice Paper 2015")</f>
        <v>King’s College School – 9 Plus English Practice Paper 2015</v>
      </c>
      <c r="E15" s="8" t="s">
        <v>16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5" t="s">
        <v>18</v>
      </c>
      <c r="C16" s="10">
        <v>8.0</v>
      </c>
      <c r="D16" s="7" t="str">
        <f>HYPERLINK("https://piacademy.co.uk/pre-11-plus-paper/kings-college-school-9-plus-maths-practice-paper-2014/","King’s College School – 9 Plus Maths Practice Paper 2014")</f>
        <v>King’s College School – 9 Plus Maths Practice Paper 2014</v>
      </c>
      <c r="E16" s="8" t="s">
        <v>16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9"/>
      <c r="C17" s="10">
        <v>32.0</v>
      </c>
      <c r="D17" s="7" t="str">
        <f>HYPERLINK("https://piacademy.co.uk/pre-11-plus-paper/alleyns-school-9-plus-english-sample-paper-1-comprehension/","Alleyn’s School – 9 Plus English Sample Paper 1 Comprehension")</f>
        <v>Alleyn’s School – 9 Plus English Sample Paper 1 Comprehension</v>
      </c>
      <c r="E17" s="8" t="s">
        <v>16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5" t="s">
        <v>19</v>
      </c>
      <c r="C18" s="10">
        <v>33.0</v>
      </c>
      <c r="D18" s="7" t="str">
        <f>HYPERLINK("https://piacademy.co.uk/pre-11-plus-paper/alleyns-school-9-plus-english-sample-paper-2/","Alleyn’s School – 9 Plus English Sample Paper 2")</f>
        <v>Alleyn’s School – 9 Plus English Sample Paper 2</v>
      </c>
      <c r="E18" s="8" t="s">
        <v>16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9"/>
      <c r="C19" s="10">
        <v>7.0</v>
      </c>
      <c r="D19" s="7" t="str">
        <f>HYPERLINK("https://piacademy.co.uk/pre-11-plus-paper/alleyns-school-9-plus-maths-sample-paper/","Alleyn’s School – 9 Plus Maths Sample Paper")</f>
        <v>Alleyn’s School – 9 Plus Maths Sample Paper</v>
      </c>
      <c r="E19" s="8" t="s">
        <v>16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5" t="s">
        <v>20</v>
      </c>
      <c r="C20" s="10">
        <v>35.0</v>
      </c>
      <c r="D20" s="7" t="str">
        <f>HYPERLINK("https://piacademy.co.uk/pre-11-plus-paper/solihull-school-9-plus-english-sample-paper-1/","Solihull School – 9 Plus English Sample Paper 1")</f>
        <v>Solihull School – 9 Plus English Sample Paper 1</v>
      </c>
      <c r="E20" s="8" t="s">
        <v>16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"/>
      <c r="B21" s="9"/>
      <c r="C21" s="10">
        <v>9.0</v>
      </c>
      <c r="D21" s="7" t="str">
        <f>HYPERLINK("https://piacademy.co.uk/pre-11-plus-paper/solihull-school-9-plus-maths-sample-paper-1/","Solihull School – 9 Plus Maths Sample Paper 1")</f>
        <v>Solihull School – 9 Plus Maths Sample Paper 1</v>
      </c>
      <c r="E21" s="8" t="s">
        <v>16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5" t="s">
        <v>21</v>
      </c>
      <c r="C22" s="10">
        <v>36.0</v>
      </c>
      <c r="D22" s="7" t="str">
        <f>HYPERLINK("https://piacademy.co.uk/pre-11-plus-paper/solihull-school-9-plus-english-sample-paper-2/","Solihull School – 9 Plus English Sample Paper 2")</f>
        <v>Solihull School – 9 Plus English Sample Paper 2</v>
      </c>
      <c r="E22" s="8" t="s">
        <v>16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9"/>
      <c r="C23" s="10">
        <v>10.0</v>
      </c>
      <c r="D23" s="7" t="str">
        <f>HYPERLINK("https://piacademy.co.uk/pre-11-plus-paper/solihull-school-9-plus-maths-sample-paper-2/","Solihull School – 9 Plus Maths Sample Paper 2")</f>
        <v>Solihull School – 9 Plus Maths Sample Paper 2</v>
      </c>
      <c r="E23" s="8" t="s">
        <v>16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5" t="s">
        <v>22</v>
      </c>
      <c r="C24" s="10">
        <v>37.0</v>
      </c>
      <c r="D24" s="7" t="str">
        <f>HYPERLINK("https://piacademy.co.uk/pre-11-plus-paper/dulwich-college-year-5-sample-reading-comprehension-questions/","Dulwich College – Year 5 Sample Reading Comprehension Questions")</f>
        <v>Dulwich College – Year 5 Sample Reading Comprehension Questions</v>
      </c>
      <c r="E24" s="8" t="s">
        <v>16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9"/>
      <c r="C25" s="10">
        <v>16.0</v>
      </c>
      <c r="D25" s="7" t="str">
        <f>HYPERLINK("https://piacademy.co.uk/pre-11-plus-paper/kingston-grammar-school-10-plus-maths-specimen-paper-deferred-entry/","Kingston Grammar School – 10 Plus Maths Specimen Paper Deferred Entry")</f>
        <v>Kingston Grammar School – 10 Plus Maths Specimen Paper Deferred Entry</v>
      </c>
      <c r="E25" s="8" t="s">
        <v>16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5" t="s">
        <v>23</v>
      </c>
      <c r="C26" s="10">
        <v>41.0</v>
      </c>
      <c r="D26" s="7" t="str">
        <f>HYPERLINK("https://piacademy.co.uk/pre-11-plus-paper/kings-college-school-10-plus-english-reading-specimen-paper-2015/","Kingston Grammar School – 10 Plus English Specimen Paper Deferred Entry")</f>
        <v>Kingston Grammar School – 10 Plus English Specimen Paper Deferred Entry</v>
      </c>
      <c r="E26" s="8" t="s">
        <v>16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9"/>
      <c r="C27" s="10">
        <v>24.0</v>
      </c>
      <c r="D27" s="7" t="str">
        <f>HYPERLINK("https://piacademy.co.uk/pre-11-plus-paper/city-of-london-school-10-plus-specimen-maths-paper/","City of London School – 10 Plus Specimen Maths Paper")</f>
        <v>City of London School – 10 Plus Specimen Maths Paper</v>
      </c>
      <c r="E27" s="8" t="s">
        <v>16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5" t="s">
        <v>24</v>
      </c>
      <c r="C28" s="10">
        <v>40.0</v>
      </c>
      <c r="D28" s="7" t="str">
        <f>HYPERLINK("https://piacademy.co.uk/pre-11-plus-paper/emanuel-school-10-plus-english-entrance-exam-2011/","King’s College School – 10 Plus English Reading Specimen Paper 2015")</f>
        <v>King’s College School – 10 Plus English Reading Specimen Paper 2015</v>
      </c>
      <c r="E28" s="8" t="s">
        <v>16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9"/>
      <c r="C29" s="10">
        <v>15.0</v>
      </c>
      <c r="D29" s="7" t="str">
        <f>HYPERLINK("https://piacademy.co.uk/pre-11-plus-paper/kings-college-school-10-plus-maths-specimen-paper-group-d/","King’s College School – 10 Plus Maths Specimen Paper Group D")</f>
        <v>King’s College School – 10 Plus Maths Specimen Paper Group D</v>
      </c>
      <c r="E29" s="8" t="s">
        <v>16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5" t="s">
        <v>25</v>
      </c>
      <c r="C30" s="10">
        <v>42.0</v>
      </c>
      <c r="D30" s="7" t="str">
        <f>HYPERLINK("https://piacademy.co.uk/pre-11-plus-paper/leicester-grammar-school-10-plus-english-specimen-paper/","Leicester Grammar School – 10 Plus English Specimen Paper")</f>
        <v>Leicester Grammar School – 10 Plus English Specimen Paper</v>
      </c>
      <c r="E30" s="8" t="s">
        <v>16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9"/>
      <c r="C31" s="10">
        <v>17.0</v>
      </c>
      <c r="D31" s="7" t="str">
        <f>HYPERLINK("https://piacademy.co.uk/pre-11-plus-paper/leicester-grammar-school-10-plus-maths-specimen-paper/","Leicester Grammar School – 10 Plus Maths Specimen Paper")</f>
        <v>Leicester Grammar School – 10 Plus Maths Specimen Paper</v>
      </c>
      <c r="E31" s="8" t="s">
        <v>16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5" t="s">
        <v>26</v>
      </c>
      <c r="C32" s="11">
        <v>1.0</v>
      </c>
      <c r="D32" s="7" t="str">
        <f>HYPERLINK("https://piacademy.co.uk/pre-11-plus-paper/city-of-london-school-10-plus-maths-practice-paper/","City of London School – 10 Plus Maths Practice Paper")</f>
        <v>City of London School – 10 Plus Maths Practice Paper</v>
      </c>
      <c r="E32" s="8" t="s">
        <v>27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9"/>
      <c r="C33" s="11">
        <v>22.0</v>
      </c>
      <c r="D33" s="7" t="str">
        <f>HYPERLINK("https://piacademy.co.uk/pre-11-plus-paper/trinity-school-10-plus-maths-practice-paper/","Trinity School – 10 Plus Maths Practice Paper")</f>
        <v>Trinity School – 10 Plus Maths Practice Paper</v>
      </c>
      <c r="E33" s="8" t="s">
        <v>27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5" t="s">
        <v>28</v>
      </c>
      <c r="C34" s="11">
        <v>45.0</v>
      </c>
      <c r="D34" s="7" t="str">
        <f>HYPERLINK("https://piacademy.co.uk/pre-11-plus-paper/trinity-school-10-plus-english-sample-questions-and-syllabus/","Trinity School – 10 Plus English Sample Questions and Syllabus")</f>
        <v>Trinity School – 10 Plus English Sample Questions and Syllabus</v>
      </c>
      <c r="E34" s="8" t="s">
        <v>27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9"/>
      <c r="C35" s="11">
        <v>23.0</v>
      </c>
      <c r="D35" s="7" t="str">
        <f>HYPERLINK("https://piacademy.co.uk/pre-11-plus-paper/trinity-school-10-plus-maths-sample-questions/","Trinity School – 10 Plus Maths Sample Questions")</f>
        <v>Trinity School – 10 Plus Maths Sample Questions</v>
      </c>
      <c r="E35" s="8" t="s">
        <v>27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5" t="s">
        <v>29</v>
      </c>
      <c r="C36" s="11">
        <v>43.0</v>
      </c>
      <c r="D36" s="7" t="str">
        <f>HYPERLINK("https://piacademy.co.uk/pre-11-plus-paper/solihull-school-10-plus-english-sample-paper-1/","Solihull School – 10 Plus English Sample Paper 1")</f>
        <v>Solihull School – 10 Plus English Sample Paper 1</v>
      </c>
      <c r="E36" s="8" t="s">
        <v>27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9"/>
      <c r="C37" s="11">
        <v>20.0</v>
      </c>
      <c r="D37" s="7" t="str">
        <f>HYPERLINK("https://piacademy.co.uk/pre-11-plus-paper/solihull-school-10-plus-maths-sample-paper-1/","Solihull School – 10 Plus Maths Sample Paper 1")</f>
        <v>Solihull School – 10 Plus Maths Sample Paper 1</v>
      </c>
      <c r="E37" s="8" t="s">
        <v>27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5" t="s">
        <v>30</v>
      </c>
      <c r="C38" s="11">
        <v>44.0</v>
      </c>
      <c r="D38" s="7" t="str">
        <f>HYPERLINK("https://piacademy.co.uk/pre-11-plus-paper/solihull-school-10-plus-english-sample-paper-2/","Solihull School – 10 Plus English Sample Paper 2")</f>
        <v>Solihull School – 10 Plus English Sample Paper 2</v>
      </c>
      <c r="E38" s="8" t="s">
        <v>27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9"/>
      <c r="C39" s="11">
        <v>21.0</v>
      </c>
      <c r="D39" s="7" t="str">
        <f>HYPERLINK("https://piacademy.co.uk/pre-11-plus-paper/solihull-school-10-plus-maths-sample-paper-2/","Solihull School – 10 Plus Maths Sample Paper 2")</f>
        <v>Solihull School – 10 Plus Maths Sample Paper 2</v>
      </c>
      <c r="E39" s="8" t="s">
        <v>27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5" t="s">
        <v>31</v>
      </c>
      <c r="C40" s="11">
        <v>39.0</v>
      </c>
      <c r="D40" s="7" t="str">
        <f>HYPERLINK("https://piacademy.co.uk/pre-11-plus-paper/emanuel-school-10-plus-english-entrance-exam-2010/","Emanuel School – 10 Plus English Entrance Exam 2010")</f>
        <v>Emanuel School – 10 Plus English Entrance Exam 2010</v>
      </c>
      <c r="E40" s="8" t="s">
        <v>27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9"/>
      <c r="C41" s="11">
        <v>14.0</v>
      </c>
      <c r="D41" s="7" t="str">
        <f>HYPERLINK("https://piacademy.co.uk/pre-11-plus-paper/emanuel-school-10-plus-maths-entrance-exam-paper/","Emanuel School – 10 Plus Maths Entrance Exam Paper")</f>
        <v>Emanuel School – 10 Plus Maths Entrance Exam Paper</v>
      </c>
      <c r="E41" s="8" t="s">
        <v>27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5" t="s">
        <v>32</v>
      </c>
      <c r="C42" s="11">
        <v>2.0</v>
      </c>
      <c r="D42" s="7" t="str">
        <f>HYPERLINK("https://piacademy.co.uk/pre-11-plus-paper/kingston-grammar-school-10-plus-english-specimen-paper-deferred-entry/","Emanuel School – 10 Plus English Entrance Exam 2011")</f>
        <v>Emanuel School – 10 Plus English Entrance Exam 2011</v>
      </c>
      <c r="E42" s="8" t="s">
        <v>27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9"/>
      <c r="C43" s="11">
        <v>11.0</v>
      </c>
      <c r="D43" s="7" t="str">
        <f>HYPERLINK("https://piacademy.co.uk/pre-11-plus-paper/oundle-school-9-plus-maths-practice-paper-2012/","Oundle School – 9 Plus Maths Practice Paper 2012")</f>
        <v>Oundle School – 9 Plus Maths Practice Paper 2012</v>
      </c>
      <c r="E43" s="8" t="s">
        <v>27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9"/>
      <c r="C44" s="11">
        <v>12.0</v>
      </c>
      <c r="D44" s="7" t="str">
        <f>HYPERLINK("https://piacademy.co.uk/pre-11-plus-paper/oundle-school-9-plus-maths-practice-paper-2014/","Oundle School – 9 Plus Maths Practice Paper 2014 (Scholarship)")</f>
        <v>Oundle School – 9 Plus Maths Practice Paper 2014 (Scholarship)</v>
      </c>
      <c r="E44" s="8" t="s">
        <v>27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9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4"/>
      <c r="B1000" s="9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>
      <c r="A1001" s="4"/>
      <c r="B1001" s="9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>
      <c r="A1002" s="4"/>
      <c r="B1002" s="9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>
      <c r="A1003" s="4"/>
      <c r="B1003" s="9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>
      <c r="A1004" s="4"/>
      <c r="B1004" s="9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>
      <c r="A1005" s="4"/>
      <c r="B1005" s="9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>
      <c r="A1006" s="4"/>
      <c r="B1006" s="9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>
      <c r="A1007" s="4"/>
      <c r="B1007" s="9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>
      <c r="A1008" s="4"/>
      <c r="B1008" s="9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>
      <c r="A1009" s="4"/>
      <c r="B1009" s="9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>
      <c r="A1010" s="4"/>
      <c r="B1010" s="9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>
      <c r="A1011" s="4"/>
      <c r="B1011" s="9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>
      <c r="A1012" s="4"/>
      <c r="B1012" s="9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>
      <c r="A1013" s="4"/>
      <c r="B1013" s="9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  <row r="1014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</row>
    <row r="1015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</row>
    <row r="1016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</row>
    <row r="1017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</row>
    <row r="1018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</row>
    <row r="1019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</row>
    <row r="1020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</row>
    <row r="1021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</row>
    <row r="1022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</row>
  </sheetData>
  <drawing r:id="rId1"/>
</worksheet>
</file>